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SsFZ/&amp;KONFERENCIE/Konferencie SsFZ/Konferencie SsFZ 2026/materiály na stránku/"/>
    </mc:Choice>
  </mc:AlternateContent>
  <xr:revisionPtr revIDLastSave="54" documentId="8_{9DA5A78E-197E-504C-8D3A-23F0B47E2905}" xr6:coauthVersionLast="47" xr6:coauthVersionMax="47" xr10:uidLastSave="{B311A0B5-6B77-E142-A4C4-715D6F569882}"/>
  <bookViews>
    <workbookView xWindow="4260" yWindow="1140" windowWidth="22720" windowHeight="16260" activeTab="3" xr2:uid="{00000000-000D-0000-FFFF-FFFF00000000}"/>
  </bookViews>
  <sheets>
    <sheet name="rozpočet" sheetId="1" r:id="rId1"/>
    <sheet name="rozpočet2" sheetId="2" r:id="rId2"/>
    <sheet name="rozpočet3" sheetId="3" r:id="rId3"/>
    <sheet name="príjmová časť" sheetId="4" r:id="rId4"/>
  </sheets>
  <definedNames>
    <definedName name="_xlnm.Print_Area" localSheetId="3">'príjmová časť'!$A$1:$D$30</definedName>
    <definedName name="_xlnm.Print_Area" localSheetId="0">rozpočet!$A$1:$I$22</definedName>
    <definedName name="_xlnm.Print_Area" localSheetId="1">rozpočet2!$A$1:$G$19</definedName>
    <definedName name="_xlnm.Print_Area" localSheetId="2">rozpočet3!$A$1:$E$44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B9" i="4"/>
  <c r="B32" i="3"/>
  <c r="B12" i="3"/>
  <c r="B10" i="3"/>
  <c r="E26" i="3"/>
  <c r="E25" i="3"/>
  <c r="E24" i="3"/>
  <c r="E23" i="3"/>
  <c r="I14" i="1"/>
  <c r="I15" i="1"/>
  <c r="I16" i="1" l="1"/>
  <c r="B33" i="3"/>
  <c r="D19" i="2" l="1"/>
  <c r="E19" i="2"/>
  <c r="F19" i="2"/>
  <c r="C19" i="2"/>
  <c r="B8" i="4"/>
  <c r="B17" i="4" s="1"/>
  <c r="B24" i="3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3" i="2"/>
  <c r="F20" i="1"/>
  <c r="G20" i="1"/>
  <c r="H20" i="1"/>
  <c r="E20" i="1"/>
  <c r="I13" i="1"/>
  <c r="I12" i="1"/>
  <c r="I11" i="1"/>
  <c r="I10" i="1"/>
  <c r="I9" i="1"/>
  <c r="I8" i="1"/>
  <c r="I7" i="1"/>
  <c r="I6" i="1"/>
  <c r="B12" i="4"/>
  <c r="B22" i="4" s="1"/>
  <c r="B13" i="3"/>
  <c r="E22" i="3"/>
  <c r="E21" i="3"/>
  <c r="E18" i="3"/>
  <c r="E17" i="3"/>
  <c r="E15" i="3"/>
  <c r="E14" i="3"/>
  <c r="E13" i="3"/>
  <c r="E12" i="3"/>
  <c r="E20" i="3"/>
  <c r="B44" i="3" l="1"/>
  <c r="E19" i="3"/>
  <c r="G19" i="2"/>
  <c r="E10" i="3" s="1"/>
  <c r="E16" i="3"/>
  <c r="B2" i="3"/>
  <c r="E11" i="3" s="1"/>
  <c r="I20" i="1"/>
  <c r="E9" i="3" s="1"/>
  <c r="I17" i="1"/>
  <c r="E28" i="3" l="1"/>
  <c r="B23" i="4" s="1"/>
  <c r="B24" i="4" s="1"/>
</calcChain>
</file>

<file path=xl/sharedStrings.xml><?xml version="1.0" encoding="utf-8"?>
<sst xmlns="http://schemas.openxmlformats.org/spreadsheetml/2006/main" count="208" uniqueCount="144">
  <si>
    <t>počet účastníkov</t>
  </si>
  <si>
    <t>termín</t>
  </si>
  <si>
    <t>cestovné</t>
  </si>
  <si>
    <t>spolu</t>
  </si>
  <si>
    <t>VV SsFZ</t>
  </si>
  <si>
    <t>ŠTK SsFZ</t>
  </si>
  <si>
    <t>KM SsFZ</t>
  </si>
  <si>
    <t>DK SsFZ</t>
  </si>
  <si>
    <t>OK SsFZ</t>
  </si>
  <si>
    <t>RK SsFZ</t>
  </si>
  <si>
    <t>kanc. potreby</t>
  </si>
  <si>
    <t>Rekapitulácia výdavkovej časti</t>
  </si>
  <si>
    <t>Položka</t>
  </si>
  <si>
    <t>Rekapitulácia:</t>
  </si>
  <si>
    <t>zodpovedný</t>
  </si>
  <si>
    <t>štvrťrok</t>
  </si>
  <si>
    <t>rozpočet</t>
  </si>
  <si>
    <t>TMK SsFZ</t>
  </si>
  <si>
    <t>Porada sekret. ObFZ</t>
  </si>
  <si>
    <t>poštovné a diaľ. známky</t>
  </si>
  <si>
    <t>poistné (autá, DHIM, osoby)</t>
  </si>
  <si>
    <t>I. Nepredv. príjmy (odvol. a námiet. vklady)</t>
  </si>
  <si>
    <t>II. Prestupy a hosťovania a registrácie</t>
  </si>
  <si>
    <t>III. Poplatky a pokuty</t>
  </si>
  <si>
    <t>KR</t>
  </si>
  <si>
    <t>TMK</t>
  </si>
  <si>
    <t>I.</t>
  </si>
  <si>
    <t>II.</t>
  </si>
  <si>
    <t>III.</t>
  </si>
  <si>
    <t>IV.</t>
  </si>
  <si>
    <t>stravné</t>
  </si>
  <si>
    <t>V. Paušálne náhrady R a DZ</t>
  </si>
  <si>
    <t>spotreba PHM</t>
  </si>
  <si>
    <t>Spolu</t>
  </si>
  <si>
    <t>Spolu príjmy</t>
  </si>
  <si>
    <t>Predpokladané príjmy</t>
  </si>
  <si>
    <t>+ zisk, - strata</t>
  </si>
  <si>
    <t>Predpokladané náklady v €</t>
  </si>
  <si>
    <t>mzdy (prac.zmluvy)</t>
  </si>
  <si>
    <t>Spolu - výdavky</t>
  </si>
  <si>
    <t>nájomné a iné</t>
  </si>
  <si>
    <t>KR SsFZ + TÚ + UD</t>
  </si>
  <si>
    <t>telefóny, mobily, internet</t>
  </si>
  <si>
    <t>Schôdzková činnosť</t>
  </si>
  <si>
    <t>I - IV.</t>
  </si>
  <si>
    <t>I. - IV.</t>
  </si>
  <si>
    <t>I. IV.</t>
  </si>
  <si>
    <t xml:space="preserve">III.  </t>
  </si>
  <si>
    <t>IV. Rozpis súťaží,  metod. mater.</t>
  </si>
  <si>
    <t>III. Nemajstrovské súťaže (výbery)</t>
  </si>
  <si>
    <t>drobné nákupy-drob.predmety,medaile</t>
  </si>
  <si>
    <t>šport.poháre, suveníry, jubilanti</t>
  </si>
  <si>
    <t>nákup DHM</t>
  </si>
  <si>
    <t>poplatky  banke a iné</t>
  </si>
  <si>
    <t>dohody  R a DZ</t>
  </si>
  <si>
    <t>Predpokladané výdavky</t>
  </si>
  <si>
    <t>Konferencia SsFZ</t>
  </si>
  <si>
    <t>I. Doškoľovanie - strana 1</t>
  </si>
  <si>
    <t>II. Schôdzková činnosť - strana 2</t>
  </si>
  <si>
    <t xml:space="preserve">III. Nemajstrovské súťaže </t>
  </si>
  <si>
    <t>Stredoslovenský futbalový zväz Banská Bystrica</t>
  </si>
  <si>
    <t>Školenie - doškolenie</t>
  </si>
  <si>
    <t>Názov položky</t>
  </si>
  <si>
    <t>strava
ubytovanie</t>
  </si>
  <si>
    <t xml:space="preserve">nájomné </t>
  </si>
  <si>
    <t xml:space="preserve">dotácia na činnosť ObFZ </t>
  </si>
  <si>
    <t>dotácie na činnosť SsFZ a mládež</t>
  </si>
  <si>
    <t>VI. Príspevky  ObFZ</t>
  </si>
  <si>
    <t>VIII. Spotreb. nákupy - spolu</t>
  </si>
  <si>
    <t>VI. Príspevky ObFZ</t>
  </si>
  <si>
    <t>VIII. Spotrebované nákupy</t>
  </si>
  <si>
    <t>IX. Opravy a údržba</t>
  </si>
  <si>
    <t>XII. Mzdové náklady</t>
  </si>
  <si>
    <t>XIV. Zákon. soc. náklady</t>
  </si>
  <si>
    <t>Spoločné zasadnutie čl. komisií + VV SsFZ</t>
  </si>
  <si>
    <t>IV. Štartovné poplatky</t>
  </si>
  <si>
    <t>XI. Služby - spolu</t>
  </si>
  <si>
    <t>IV. Rozpis súťaží, metod. mater.</t>
  </si>
  <si>
    <t xml:space="preserve">VII. Príspevky na mládež </t>
  </si>
  <si>
    <t>X. Cestovné</t>
  </si>
  <si>
    <t>XI. Služby</t>
  </si>
  <si>
    <t>XII. Mzdové náklady - spolu</t>
  </si>
  <si>
    <t>XIII. Zákonné soc. a zdrav. poistenie</t>
  </si>
  <si>
    <t>XIII. Zákonné soc.,zdrav.poistenie</t>
  </si>
  <si>
    <t>KŽF SsFZ</t>
  </si>
  <si>
    <t>I. - IV</t>
  </si>
  <si>
    <t>I.-IV.</t>
  </si>
  <si>
    <t>doškolenie tréneri</t>
  </si>
  <si>
    <t>ceny a iné</t>
  </si>
  <si>
    <t>VK SsFZ</t>
  </si>
  <si>
    <t xml:space="preserve">       </t>
  </si>
  <si>
    <t>Aktív ŠTK a KM a KŽF</t>
  </si>
  <si>
    <t>Zimný seminár DZ  IV., V. a VI. ligy</t>
  </si>
  <si>
    <t>Zimný seminár R V. a VI. ligy</t>
  </si>
  <si>
    <t>FP všetkých R- apríl</t>
  </si>
  <si>
    <t>Licenčný seminár R - licencia A</t>
  </si>
  <si>
    <t>FP IV. ligy a PT - máj</t>
  </si>
  <si>
    <t xml:space="preserve">Letný seminár R a DZ + FP R </t>
  </si>
  <si>
    <t>FP IV. ligy + PT - september</t>
  </si>
  <si>
    <t>VI. Vklady účastníkov školení a seminárov</t>
  </si>
  <si>
    <t>VII. Vklady FK - R a DZ + kompenzácia R mládež</t>
  </si>
  <si>
    <t>iné</t>
  </si>
  <si>
    <t>Doškoľovacie semináre trénerov (6x)</t>
  </si>
  <si>
    <t>Odborná zahraničná stáž</t>
  </si>
  <si>
    <t>Kontrolné zrazy, výberové zápasy</t>
  </si>
  <si>
    <t>Letné tábory</t>
  </si>
  <si>
    <t>Mladé talenty (chlapci, dievčatá)</t>
  </si>
  <si>
    <t>Porady s FK dospelí, mládež, tréneri IV. ligy</t>
  </si>
  <si>
    <t>dotácia  na starostlivosť o talentovanú mládež (PPTF, podpora dievčatá)</t>
  </si>
  <si>
    <t>Regionálne turnaje (U15, U14)</t>
  </si>
  <si>
    <t>Školenie a doškolenie R a DZ</t>
  </si>
  <si>
    <t>IX. Opravy a údržba (servis PC, autá)</t>
  </si>
  <si>
    <t>X. Cestovné (iné) - mimo komisií</t>
  </si>
  <si>
    <t>DDNM (do 2400 €) - aktualizácie software</t>
  </si>
  <si>
    <t>-</t>
  </si>
  <si>
    <t>DK, ŠTK</t>
  </si>
  <si>
    <t>čistiace prostriedky</t>
  </si>
  <si>
    <t>upomienkové predmety - komisi, VV SsFZ (kalendáre,bloky)</t>
  </si>
  <si>
    <t>e- knihy a časopisy</t>
  </si>
  <si>
    <t xml:space="preserve"> dohody, odmeny (výbery, semináre, ostatné)</t>
  </si>
  <si>
    <t>V. Dotácie od SFZ a príspevky</t>
  </si>
  <si>
    <t>odmeny komisie</t>
  </si>
  <si>
    <t>médiá a služby</t>
  </si>
  <si>
    <t>Ostatné (DK, ŠTK,..) - výjazdové zasadnutia</t>
  </si>
  <si>
    <t>Rozpočet 2025</t>
  </si>
  <si>
    <t>VIII. Úroky</t>
  </si>
  <si>
    <t>XV. Daň z príjmu, ostatné poplatky</t>
  </si>
  <si>
    <t xml:space="preserve">XVI. Nepredvídané výdavky </t>
  </si>
  <si>
    <t>XVII. Odpisy</t>
  </si>
  <si>
    <t>XVIII. Členské poplatky</t>
  </si>
  <si>
    <t>XVIII. Členské Poplatky</t>
  </si>
  <si>
    <t>XVII. Odpisy (majetok nad 1500€)</t>
  </si>
  <si>
    <t xml:space="preserve">  </t>
  </si>
  <si>
    <t xml:space="preserve">Vyhlásenie 11-tky SsFZ  </t>
  </si>
  <si>
    <t>Zimný seminár R IV. ligy a V.ligy</t>
  </si>
  <si>
    <t>Regionálne turnaje SsFZ (dospelí, U19, U17)</t>
  </si>
  <si>
    <t>Rozpočet 2026</t>
  </si>
  <si>
    <t>rozpočet 2026</t>
  </si>
  <si>
    <t xml:space="preserve">auditorské služby </t>
  </si>
  <si>
    <t xml:space="preserve"> </t>
  </si>
  <si>
    <t>Materiálno technické zabezpečenie, pranie</t>
  </si>
  <si>
    <t>ostatné služby (stravné lístky zam, paušál kopírka, účtovný program)</t>
  </si>
  <si>
    <t>VII.Príspevky na mládež (vybrané turnaje, prípravky, ostatné príspevky dorast/žiaci)</t>
  </si>
  <si>
    <t>návrh rozpočtu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</si>
</sst>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_ ;\-#,##0.00\ "/>
    <numFmt numFmtId="166" formatCode="#,##0.00\ _€"/>
    <numFmt numFmtId="167" formatCode="_ * #,##0.00_)\ _€_ ;_ * \(#,##0.00\)\ _€_ ;_ * &quot;-&quot;??_)\ _€_ ;_ @_ "/>
  </numFmts>
  <fonts count="29">
    <font>
      <sz val="10"/>
      <name val="Univers CE"/>
      <charset val="238"/>
    </font>
    <font>
      <sz val="10"/>
      <name val="Univers CE"/>
      <charset val="238"/>
    </font>
    <font>
      <i/>
      <sz val="16"/>
      <name val="Univers CE"/>
      <family val="2"/>
      <charset val="238"/>
    </font>
    <font>
      <sz val="11"/>
      <name val="Univers CE"/>
      <family val="2"/>
      <charset val="238"/>
    </font>
    <font>
      <i/>
      <sz val="10"/>
      <name val="Univers CE"/>
      <family val="2"/>
      <charset val="238"/>
    </font>
    <font>
      <i/>
      <sz val="14"/>
      <name val="Univers CE"/>
      <family val="2"/>
      <charset val="238"/>
    </font>
    <font>
      <i/>
      <sz val="20"/>
      <name val="Univers CE"/>
      <family val="2"/>
      <charset val="238"/>
    </font>
    <font>
      <sz val="26"/>
      <name val="Univers CE"/>
      <family val="2"/>
      <charset val="238"/>
    </font>
    <font>
      <i/>
      <sz val="26"/>
      <name val="Univers CE"/>
      <family val="2"/>
      <charset val="238"/>
    </font>
    <font>
      <sz val="12"/>
      <name val="Univers CE"/>
      <family val="2"/>
      <charset val="238"/>
    </font>
    <font>
      <i/>
      <sz val="18"/>
      <name val="Univers CE"/>
      <family val="2"/>
      <charset val="238"/>
    </font>
    <font>
      <i/>
      <sz val="12"/>
      <name val="Univers CE"/>
      <family val="2"/>
      <charset val="238"/>
    </font>
    <font>
      <sz val="10"/>
      <name val="Univers CE"/>
      <family val="2"/>
      <charset val="238"/>
    </font>
    <font>
      <b/>
      <sz val="12"/>
      <name val="Univers CE"/>
      <family val="2"/>
      <charset val="238"/>
    </font>
    <font>
      <sz val="14"/>
      <name val="Univers CE"/>
      <family val="2"/>
      <charset val="238"/>
    </font>
    <font>
      <b/>
      <sz val="14"/>
      <name val="Univers CE"/>
      <family val="2"/>
      <charset val="238"/>
    </font>
    <font>
      <sz val="11"/>
      <name val="Univers CE"/>
      <charset val="238"/>
    </font>
    <font>
      <i/>
      <sz val="8"/>
      <name val="Univers CE"/>
      <charset val="238"/>
    </font>
    <font>
      <sz val="8"/>
      <name val="Univers CE"/>
      <charset val="238"/>
    </font>
    <font>
      <b/>
      <i/>
      <sz val="13"/>
      <name val="Univers CE"/>
      <charset val="238"/>
    </font>
    <font>
      <sz val="12"/>
      <name val="Univers CE"/>
      <charset val="238"/>
    </font>
    <font>
      <i/>
      <sz val="13"/>
      <name val="Univers CE"/>
      <charset val="238"/>
    </font>
    <font>
      <sz val="13"/>
      <name val="Univers CE"/>
      <charset val="238"/>
    </font>
    <font>
      <i/>
      <sz val="12"/>
      <name val="Univers CE"/>
      <charset val="238"/>
    </font>
    <font>
      <b/>
      <sz val="12"/>
      <name val="Univers CE"/>
      <charset val="238"/>
    </font>
    <font>
      <i/>
      <sz val="24"/>
      <name val="Univers CE"/>
      <family val="2"/>
      <charset val="238"/>
    </font>
    <font>
      <b/>
      <sz val="11"/>
      <name val="Univers CE"/>
      <charset val="238"/>
    </font>
    <font>
      <b/>
      <i/>
      <vertAlign val="superscript"/>
      <sz val="16"/>
      <name val="Univers CE"/>
      <charset val="238"/>
    </font>
    <font>
      <b/>
      <sz val="14"/>
      <name val="Univers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0" fillId="0" borderId="0" xfId="0" applyNumberFormat="1"/>
    <xf numFmtId="0" fontId="6" fillId="2" borderId="15" xfId="0" applyFont="1" applyFill="1" applyBorder="1" applyAlignment="1">
      <alignment horizontal="center" vertical="center"/>
    </xf>
    <xf numFmtId="0" fontId="0" fillId="2" borderId="16" xfId="0" applyFill="1" applyBorder="1"/>
    <xf numFmtId="0" fontId="12" fillId="2" borderId="12" xfId="0" applyFont="1" applyFill="1" applyBorder="1" applyAlignment="1">
      <alignment horizontal="left" vertical="center" wrapText="1"/>
    </xf>
    <xf numFmtId="0" fontId="18" fillId="0" borderId="0" xfId="0" applyFont="1"/>
    <xf numFmtId="0" fontId="15" fillId="0" borderId="17" xfId="0" applyFont="1" applyBorder="1"/>
    <xf numFmtId="49" fontId="20" fillId="0" borderId="18" xfId="0" applyNumberFormat="1" applyFont="1" applyBorder="1" applyAlignment="1">
      <alignment horizontal="center" vertical="center"/>
    </xf>
    <xf numFmtId="2" fontId="13" fillId="2" borderId="16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2" borderId="11" xfId="0" applyFont="1" applyFill="1" applyBorder="1"/>
    <xf numFmtId="0" fontId="5" fillId="2" borderId="2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right"/>
    </xf>
    <xf numFmtId="0" fontId="2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27" fillId="2" borderId="3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left" vertical="center" wrapText="1"/>
    </xf>
    <xf numFmtId="0" fontId="26" fillId="3" borderId="29" xfId="0" applyFont="1" applyFill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0" fontId="15" fillId="0" borderId="0" xfId="0" applyFont="1"/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/>
    </xf>
    <xf numFmtId="0" fontId="24" fillId="3" borderId="35" xfId="0" applyFont="1" applyFill="1" applyBorder="1" applyAlignment="1">
      <alignment horizontal="center"/>
    </xf>
    <xf numFmtId="0" fontId="24" fillId="3" borderId="28" xfId="0" applyFont="1" applyFill="1" applyBorder="1" applyAlignment="1">
      <alignment vertical="center"/>
    </xf>
    <xf numFmtId="0" fontId="10" fillId="4" borderId="28" xfId="0" applyFont="1" applyFill="1" applyBorder="1" applyAlignment="1">
      <alignment horizontal="center" vertical="center"/>
    </xf>
    <xf numFmtId="2" fontId="0" fillId="0" borderId="0" xfId="0" applyNumberFormat="1"/>
    <xf numFmtId="164" fontId="24" fillId="5" borderId="30" xfId="0" applyNumberFormat="1" applyFont="1" applyFill="1" applyBorder="1" applyAlignment="1">
      <alignment horizontal="center"/>
    </xf>
    <xf numFmtId="164" fontId="16" fillId="0" borderId="30" xfId="0" applyNumberFormat="1" applyFont="1" applyBorder="1" applyAlignment="1">
      <alignment horizontal="center"/>
    </xf>
    <xf numFmtId="164" fontId="24" fillId="3" borderId="9" xfId="0" applyNumberFormat="1" applyFont="1" applyFill="1" applyBorder="1" applyAlignment="1">
      <alignment horizontal="center" vertical="center"/>
    </xf>
    <xf numFmtId="164" fontId="24" fillId="6" borderId="36" xfId="0" applyNumberFormat="1" applyFont="1" applyFill="1" applyBorder="1" applyAlignment="1">
      <alignment horizontal="center" vertical="center"/>
    </xf>
    <xf numFmtId="164" fontId="24" fillId="7" borderId="30" xfId="0" applyNumberFormat="1" applyFont="1" applyFill="1" applyBorder="1" applyAlignment="1">
      <alignment horizontal="center" vertical="center"/>
    </xf>
    <xf numFmtId="164" fontId="20" fillId="0" borderId="30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/>
    </xf>
    <xf numFmtId="164" fontId="9" fillId="0" borderId="37" xfId="0" applyNumberFormat="1" applyFont="1" applyBorder="1" applyAlignment="1">
      <alignment horizontal="center"/>
    </xf>
    <xf numFmtId="164" fontId="13" fillId="6" borderId="28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" fontId="9" fillId="0" borderId="39" xfId="0" applyNumberFormat="1" applyFont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9" fontId="9" fillId="0" borderId="0" xfId="0" applyNumberFormat="1" applyFont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/>
    <xf numFmtId="0" fontId="11" fillId="2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vertical="top"/>
    </xf>
    <xf numFmtId="164" fontId="20" fillId="0" borderId="30" xfId="0" applyNumberFormat="1" applyFont="1" applyBorder="1" applyAlignment="1">
      <alignment horizontal="center"/>
    </xf>
    <xf numFmtId="0" fontId="9" fillId="5" borderId="41" xfId="0" applyFont="1" applyFill="1" applyBorder="1"/>
    <xf numFmtId="164" fontId="24" fillId="5" borderId="36" xfId="0" applyNumberFormat="1" applyFont="1" applyFill="1" applyBorder="1" applyAlignment="1">
      <alignment horizontal="center"/>
    </xf>
    <xf numFmtId="0" fontId="9" fillId="5" borderId="11" xfId="0" applyFont="1" applyFill="1" applyBorder="1"/>
    <xf numFmtId="0" fontId="3" fillId="8" borderId="12" xfId="0" applyFont="1" applyFill="1" applyBorder="1" applyAlignment="1">
      <alignment horizontal="left" vertical="center" wrapText="1"/>
    </xf>
    <xf numFmtId="164" fontId="24" fillId="0" borderId="36" xfId="0" applyNumberFormat="1" applyFont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center" vertical="center"/>
    </xf>
    <xf numFmtId="164" fontId="0" fillId="0" borderId="0" xfId="0" applyNumberFormat="1"/>
    <xf numFmtId="0" fontId="3" fillId="2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top" wrapText="1"/>
    </xf>
    <xf numFmtId="0" fontId="9" fillId="6" borderId="41" xfId="0" applyFont="1" applyFill="1" applyBorder="1" applyAlignment="1">
      <alignment horizontal="left" vertical="center"/>
    </xf>
    <xf numFmtId="0" fontId="9" fillId="7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164" fontId="24" fillId="9" borderId="30" xfId="0" applyNumberFormat="1" applyFont="1" applyFill="1" applyBorder="1" applyAlignment="1">
      <alignment horizontal="center" vertical="center"/>
    </xf>
    <xf numFmtId="164" fontId="24" fillId="9" borderId="37" xfId="0" applyNumberFormat="1" applyFont="1" applyFill="1" applyBorder="1" applyAlignment="1">
      <alignment horizontal="center" vertical="center"/>
    </xf>
    <xf numFmtId="164" fontId="26" fillId="9" borderId="9" xfId="0" applyNumberFormat="1" applyFont="1" applyFill="1" applyBorder="1" applyAlignment="1">
      <alignment horizontal="left" vertical="center"/>
    </xf>
    <xf numFmtId="166" fontId="28" fillId="0" borderId="43" xfId="0" applyNumberFormat="1" applyFont="1" applyBorder="1" applyAlignment="1">
      <alignment vertical="center"/>
    </xf>
    <xf numFmtId="0" fontId="24" fillId="3" borderId="28" xfId="0" applyFont="1" applyFill="1" applyBorder="1"/>
    <xf numFmtId="166" fontId="28" fillId="0" borderId="44" xfId="0" applyNumberFormat="1" applyFont="1" applyBorder="1" applyAlignment="1">
      <alignment vertical="center"/>
    </xf>
    <xf numFmtId="0" fontId="20" fillId="0" borderId="0" xfId="0" applyFont="1"/>
    <xf numFmtId="0" fontId="11" fillId="0" borderId="10" xfId="0" applyFont="1" applyBorder="1"/>
    <xf numFmtId="164" fontId="20" fillId="0" borderId="40" xfId="0" applyNumberFormat="1" applyFont="1" applyBorder="1"/>
    <xf numFmtId="0" fontId="12" fillId="0" borderId="11" xfId="0" applyFont="1" applyBorder="1" applyAlignment="1">
      <alignment horizontal="right" wrapText="1"/>
    </xf>
    <xf numFmtId="164" fontId="24" fillId="4" borderId="9" xfId="0" applyNumberFormat="1" applyFont="1" applyFill="1" applyBorder="1" applyAlignment="1">
      <alignment horizontal="center" vertical="center"/>
    </xf>
    <xf numFmtId="167" fontId="24" fillId="5" borderId="30" xfId="0" applyNumberFormat="1" applyFont="1" applyFill="1" applyBorder="1" applyAlignment="1">
      <alignment horizontal="center"/>
    </xf>
    <xf numFmtId="167" fontId="24" fillId="5" borderId="36" xfId="0" applyNumberFormat="1" applyFont="1" applyFill="1" applyBorder="1"/>
    <xf numFmtId="167" fontId="24" fillId="5" borderId="30" xfId="0" applyNumberFormat="1" applyFont="1" applyFill="1" applyBorder="1" applyAlignment="1">
      <alignment horizontal="center" vertical="center"/>
    </xf>
    <xf numFmtId="2" fontId="13" fillId="6" borderId="16" xfId="0" applyNumberFormat="1" applyFont="1" applyFill="1" applyBorder="1" applyAlignment="1">
      <alignment horizontal="center" vertical="center"/>
    </xf>
    <xf numFmtId="0" fontId="24" fillId="3" borderId="9" xfId="0" applyFont="1" applyFill="1" applyBorder="1"/>
    <xf numFmtId="164" fontId="24" fillId="5" borderId="37" xfId="0" applyNumberFormat="1" applyFont="1" applyFill="1" applyBorder="1" applyAlignment="1">
      <alignment horizontal="center"/>
    </xf>
    <xf numFmtId="164" fontId="20" fillId="0" borderId="30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8" borderId="11" xfId="0" applyFont="1" applyFill="1" applyBorder="1" applyAlignment="1">
      <alignment horizontal="left" vertical="center"/>
    </xf>
    <xf numFmtId="0" fontId="23" fillId="8" borderId="12" xfId="0" applyFont="1" applyFill="1" applyBorder="1" applyAlignment="1">
      <alignment horizontal="left" vertical="center" wrapText="1"/>
    </xf>
    <xf numFmtId="0" fontId="23" fillId="8" borderId="24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 wrapText="1"/>
    </xf>
    <xf numFmtId="165" fontId="28" fillId="0" borderId="29" xfId="0" applyNumberFormat="1" applyFont="1" applyBorder="1" applyAlignment="1">
      <alignment horizontal="right" vertical="center"/>
    </xf>
    <xf numFmtId="0" fontId="14" fillId="2" borderId="9" xfId="0" applyFont="1" applyFill="1" applyBorder="1" applyAlignment="1">
      <alignment horizontal="left" vertical="center"/>
    </xf>
    <xf numFmtId="164" fontId="26" fillId="8" borderId="49" xfId="0" applyNumberFormat="1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23" fillId="2" borderId="50" xfId="0" applyFont="1" applyFill="1" applyBorder="1" applyAlignment="1">
      <alignment horizontal="left" vertical="center"/>
    </xf>
    <xf numFmtId="0" fontId="15" fillId="2" borderId="18" xfId="0" applyFont="1" applyFill="1" applyBorder="1"/>
    <xf numFmtId="0" fontId="9" fillId="2" borderId="30" xfId="0" applyFont="1" applyFill="1" applyBorder="1"/>
    <xf numFmtId="0" fontId="11" fillId="8" borderId="10" xfId="0" applyFont="1" applyFill="1" applyBorder="1" applyAlignment="1">
      <alignment horizontal="left" vertical="center" wrapText="1"/>
    </xf>
    <xf numFmtId="0" fontId="0" fillId="0" borderId="0" xfId="0"/>
    <xf numFmtId="0" fontId="24" fillId="3" borderId="35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showGridLines="0" zoomScale="110" zoomScaleNormal="110" workbookViewId="0">
      <selection activeCell="A4" sqref="A4:A5"/>
    </sheetView>
  </sheetViews>
  <sheetFormatPr baseColWidth="10" defaultColWidth="8.796875" defaultRowHeight="13"/>
  <cols>
    <col min="1" max="1" width="37.59765625" customWidth="1"/>
    <col min="2" max="2" width="12.19921875" customWidth="1"/>
    <col min="3" max="4" width="10.3984375" customWidth="1"/>
    <col min="5" max="5" width="13.3984375" customWidth="1"/>
    <col min="6" max="6" width="14.19921875" customWidth="1"/>
    <col min="7" max="8" width="13.3984375" customWidth="1"/>
    <col min="9" max="9" width="17.796875" customWidth="1"/>
    <col min="10" max="10" width="10.19921875" bestFit="1" customWidth="1"/>
    <col min="11" max="11" width="11.796875" bestFit="1" customWidth="1"/>
  </cols>
  <sheetData>
    <row r="1" spans="1:17" ht="40" customHeight="1">
      <c r="A1" s="148" t="s">
        <v>60</v>
      </c>
      <c r="B1" s="148"/>
      <c r="C1" s="148"/>
      <c r="D1" s="148"/>
      <c r="E1" s="148"/>
      <c r="F1" s="148"/>
      <c r="G1" s="148"/>
      <c r="H1" s="148"/>
    </row>
    <row r="2" spans="1:17" ht="40" customHeight="1" thickBot="1">
      <c r="A2" s="149" t="s">
        <v>143</v>
      </c>
      <c r="B2" s="149"/>
      <c r="C2" s="149"/>
      <c r="D2" s="149"/>
      <c r="E2" s="149"/>
      <c r="F2" s="149"/>
      <c r="G2" s="149"/>
      <c r="H2" s="149"/>
      <c r="I2" s="93"/>
    </row>
    <row r="3" spans="1:17" ht="3.75" hidden="1" customHeight="1" thickBot="1">
      <c r="A3" s="4"/>
      <c r="B3" s="5"/>
      <c r="C3" s="5"/>
      <c r="D3" s="5"/>
      <c r="E3" s="5"/>
      <c r="F3" s="5"/>
      <c r="G3" s="5"/>
      <c r="H3" s="5"/>
    </row>
    <row r="4" spans="1:17" ht="20" customHeight="1">
      <c r="A4" s="150" t="s">
        <v>61</v>
      </c>
      <c r="B4" s="152" t="s">
        <v>0</v>
      </c>
      <c r="C4" s="154" t="s">
        <v>14</v>
      </c>
      <c r="D4" s="16" t="s">
        <v>1</v>
      </c>
      <c r="E4" s="156" t="s">
        <v>37</v>
      </c>
      <c r="F4" s="157"/>
      <c r="G4" s="157"/>
      <c r="H4" s="157"/>
      <c r="I4" s="146" t="s">
        <v>137</v>
      </c>
    </row>
    <row r="5" spans="1:17" ht="60.75" customHeight="1" thickBot="1">
      <c r="A5" s="151"/>
      <c r="B5" s="153"/>
      <c r="C5" s="155"/>
      <c r="D5" s="6" t="s">
        <v>15</v>
      </c>
      <c r="E5" s="1" t="s">
        <v>2</v>
      </c>
      <c r="F5" s="50" t="s">
        <v>63</v>
      </c>
      <c r="G5" s="51" t="s">
        <v>64</v>
      </c>
      <c r="H5" s="17" t="s">
        <v>101</v>
      </c>
      <c r="I5" s="147"/>
    </row>
    <row r="6" spans="1:17" ht="25" customHeight="1">
      <c r="A6" s="100" t="s">
        <v>134</v>
      </c>
      <c r="B6" s="79">
        <v>80</v>
      </c>
      <c r="C6" s="80" t="s">
        <v>24</v>
      </c>
      <c r="D6" s="81" t="s">
        <v>26</v>
      </c>
      <c r="E6" s="22">
        <v>200</v>
      </c>
      <c r="F6" s="82">
        <v>3200</v>
      </c>
      <c r="G6" s="22">
        <v>200</v>
      </c>
      <c r="H6" s="43">
        <v>150</v>
      </c>
      <c r="I6" s="83">
        <f>E6+F6+G6+H6</f>
        <v>3750</v>
      </c>
    </row>
    <row r="7" spans="1:17" ht="25" customHeight="1">
      <c r="A7" s="101" t="s">
        <v>92</v>
      </c>
      <c r="B7" s="7">
        <v>60</v>
      </c>
      <c r="C7" s="56" t="s">
        <v>24</v>
      </c>
      <c r="D7" s="57" t="s">
        <v>26</v>
      </c>
      <c r="E7" s="20">
        <v>200</v>
      </c>
      <c r="F7" s="84">
        <v>2800</v>
      </c>
      <c r="G7" s="20">
        <v>200</v>
      </c>
      <c r="H7" s="44">
        <v>150</v>
      </c>
      <c r="I7" s="85">
        <f>E7+F7+G7+H7</f>
        <v>3350</v>
      </c>
      <c r="Q7" s="53"/>
    </row>
    <row r="8" spans="1:17" ht="25" customHeight="1">
      <c r="A8" s="101" t="s">
        <v>93</v>
      </c>
      <c r="B8" s="7">
        <v>80</v>
      </c>
      <c r="C8" s="56" t="s">
        <v>24</v>
      </c>
      <c r="D8" s="57" t="s">
        <v>26</v>
      </c>
      <c r="E8" s="20">
        <v>200</v>
      </c>
      <c r="F8" s="84">
        <v>3200</v>
      </c>
      <c r="G8" s="20">
        <v>200</v>
      </c>
      <c r="H8" s="44">
        <v>150</v>
      </c>
      <c r="I8" s="85">
        <f>E8+F8+G8+H8</f>
        <v>3750</v>
      </c>
    </row>
    <row r="9" spans="1:17" ht="25" customHeight="1">
      <c r="A9" s="101" t="s">
        <v>94</v>
      </c>
      <c r="B9" s="7">
        <v>160</v>
      </c>
      <c r="C9" s="56" t="s">
        <v>24</v>
      </c>
      <c r="D9" s="57" t="s">
        <v>27</v>
      </c>
      <c r="E9" s="20">
        <v>150</v>
      </c>
      <c r="F9" s="84">
        <v>50</v>
      </c>
      <c r="G9" s="20">
        <v>300</v>
      </c>
      <c r="H9" s="44"/>
      <c r="I9" s="85">
        <f>E9+F9+G9+H9</f>
        <v>500</v>
      </c>
    </row>
    <row r="10" spans="1:17" ht="25" customHeight="1">
      <c r="A10" s="101" t="s">
        <v>95</v>
      </c>
      <c r="B10" s="7">
        <v>35</v>
      </c>
      <c r="C10" s="56" t="s">
        <v>24</v>
      </c>
      <c r="D10" s="57" t="s">
        <v>27</v>
      </c>
      <c r="E10" s="20">
        <v>150</v>
      </c>
      <c r="F10" s="84">
        <v>700</v>
      </c>
      <c r="G10" s="20">
        <v>300</v>
      </c>
      <c r="H10" s="44">
        <v>250</v>
      </c>
      <c r="I10" s="85">
        <f>H10+G10+F10+E10</f>
        <v>1400</v>
      </c>
    </row>
    <row r="11" spans="1:17" ht="26" customHeight="1">
      <c r="A11" s="101" t="s">
        <v>96</v>
      </c>
      <c r="B11" s="7">
        <v>60</v>
      </c>
      <c r="C11" s="56" t="s">
        <v>24</v>
      </c>
      <c r="D11" s="57" t="s">
        <v>27</v>
      </c>
      <c r="E11" s="20">
        <v>150</v>
      </c>
      <c r="F11" s="20">
        <v>50</v>
      </c>
      <c r="G11" s="20">
        <v>300</v>
      </c>
      <c r="H11" s="44"/>
      <c r="I11" s="85">
        <f>H11+G11+F11+E11</f>
        <v>500</v>
      </c>
    </row>
    <row r="12" spans="1:17" ht="26" customHeight="1">
      <c r="A12" s="101" t="s">
        <v>97</v>
      </c>
      <c r="B12" s="7">
        <v>200</v>
      </c>
      <c r="C12" s="56" t="s">
        <v>24</v>
      </c>
      <c r="D12" s="57" t="s">
        <v>28</v>
      </c>
      <c r="E12" s="20">
        <v>150</v>
      </c>
      <c r="F12" s="20">
        <v>3000</v>
      </c>
      <c r="G12" s="20">
        <v>500</v>
      </c>
      <c r="H12" s="44">
        <v>150</v>
      </c>
      <c r="I12" s="85">
        <f>E12+F12+G12+H12</f>
        <v>3800</v>
      </c>
    </row>
    <row r="13" spans="1:17" ht="26" customHeight="1">
      <c r="A13" s="101" t="s">
        <v>98</v>
      </c>
      <c r="B13" s="7">
        <v>55</v>
      </c>
      <c r="C13" s="56" t="s">
        <v>24</v>
      </c>
      <c r="D13" s="57" t="s">
        <v>28</v>
      </c>
      <c r="E13" s="20">
        <v>150</v>
      </c>
      <c r="F13" s="20">
        <v>50</v>
      </c>
      <c r="G13" s="20">
        <v>300</v>
      </c>
      <c r="H13" s="44"/>
      <c r="I13" s="85">
        <f>H13+G13+F13+E13</f>
        <v>500</v>
      </c>
    </row>
    <row r="14" spans="1:17" ht="25" customHeight="1">
      <c r="A14" s="101" t="s">
        <v>102</v>
      </c>
      <c r="B14" s="7" t="s">
        <v>114</v>
      </c>
      <c r="C14" s="56" t="s">
        <v>25</v>
      </c>
      <c r="D14" s="57" t="s">
        <v>85</v>
      </c>
      <c r="E14" s="20"/>
      <c r="F14" s="20"/>
      <c r="G14" s="20"/>
      <c r="H14" s="44">
        <v>3600</v>
      </c>
      <c r="I14" s="85">
        <f t="shared" ref="I14:I15" si="0">SUM(E14:H14)</f>
        <v>3600</v>
      </c>
      <c r="J14" s="78"/>
    </row>
    <row r="15" spans="1:17" ht="25" customHeight="1">
      <c r="A15" s="101" t="s">
        <v>103</v>
      </c>
      <c r="B15" s="7" t="s">
        <v>114</v>
      </c>
      <c r="C15" s="56" t="s">
        <v>25</v>
      </c>
      <c r="D15" s="57" t="s">
        <v>45</v>
      </c>
      <c r="E15" s="20"/>
      <c r="F15" s="20"/>
      <c r="G15" s="20"/>
      <c r="H15" s="44">
        <v>1500</v>
      </c>
      <c r="I15" s="85">
        <f t="shared" si="0"/>
        <v>1500</v>
      </c>
      <c r="J15" s="78"/>
    </row>
    <row r="16" spans="1:17" ht="25" customHeight="1" thickBot="1">
      <c r="A16" s="101" t="s">
        <v>123</v>
      </c>
      <c r="B16" s="7" t="s">
        <v>114</v>
      </c>
      <c r="C16" s="56" t="s">
        <v>115</v>
      </c>
      <c r="D16" s="57" t="s">
        <v>86</v>
      </c>
      <c r="E16" s="20">
        <v>500</v>
      </c>
      <c r="F16" s="20">
        <v>500</v>
      </c>
      <c r="G16" s="20"/>
      <c r="H16" s="44"/>
      <c r="I16" s="85">
        <f t="shared" ref="I16" si="1">SUM(E16:H16)</f>
        <v>1000</v>
      </c>
    </row>
    <row r="17" spans="1:11" ht="25" hidden="1" customHeight="1">
      <c r="A17" s="101"/>
      <c r="B17" s="7"/>
      <c r="C17" s="56"/>
      <c r="D17" s="57"/>
      <c r="E17" s="20"/>
      <c r="F17" s="20"/>
      <c r="G17" s="20"/>
      <c r="H17" s="44"/>
      <c r="I17" s="75">
        <f>SUM(I6:I16)</f>
        <v>23650</v>
      </c>
    </row>
    <row r="18" spans="1:11" ht="25" hidden="1" customHeight="1">
      <c r="A18" s="102"/>
      <c r="B18" s="31"/>
      <c r="C18" s="58"/>
      <c r="D18" s="59"/>
      <c r="E18" s="32"/>
      <c r="F18" s="32"/>
      <c r="G18" s="32"/>
      <c r="H18" s="47"/>
      <c r="I18" s="75"/>
    </row>
    <row r="19" spans="1:11" ht="25" hidden="1" customHeight="1" thickBot="1">
      <c r="A19" s="103"/>
      <c r="B19" s="34"/>
      <c r="C19" s="60"/>
      <c r="D19" s="60"/>
      <c r="E19" s="35"/>
      <c r="F19" s="35"/>
      <c r="G19" s="35"/>
      <c r="H19" s="48"/>
      <c r="I19" s="76"/>
    </row>
    <row r="20" spans="1:11" ht="35" customHeight="1" thickBot="1">
      <c r="A20" s="104" t="s">
        <v>3</v>
      </c>
      <c r="B20" s="61"/>
      <c r="C20" s="62"/>
      <c r="D20" s="63"/>
      <c r="E20" s="33">
        <f>SUM(E6:E16)</f>
        <v>1850</v>
      </c>
      <c r="F20" s="33">
        <f t="shared" ref="F20:H20" si="2">SUM(F6:F16)</f>
        <v>13550</v>
      </c>
      <c r="G20" s="33">
        <f t="shared" si="2"/>
        <v>2300</v>
      </c>
      <c r="H20" s="33">
        <f t="shared" si="2"/>
        <v>5950</v>
      </c>
      <c r="I20" s="77">
        <f>SUM(I6:I16)</f>
        <v>23650</v>
      </c>
      <c r="K20" s="105"/>
    </row>
    <row r="21" spans="1:11" ht="25" customHeight="1">
      <c r="A21" s="145" t="s">
        <v>90</v>
      </c>
      <c r="B21" s="145"/>
      <c r="C21" s="145"/>
      <c r="D21" s="145"/>
      <c r="E21" s="145"/>
      <c r="F21" s="145"/>
      <c r="G21" s="145"/>
      <c r="H21" s="145"/>
      <c r="I21" s="145"/>
      <c r="J21" s="23"/>
    </row>
    <row r="22" spans="1:11" ht="15.75" customHeight="1">
      <c r="A22" s="145"/>
      <c r="B22" s="145"/>
      <c r="C22" s="145"/>
      <c r="D22" s="145"/>
      <c r="E22" s="145"/>
      <c r="F22" s="145"/>
      <c r="G22" s="145"/>
      <c r="H22" s="145"/>
      <c r="I22" s="145"/>
    </row>
  </sheetData>
  <mergeCells count="9">
    <mergeCell ref="A22:I22"/>
    <mergeCell ref="I4:I5"/>
    <mergeCell ref="A1:H1"/>
    <mergeCell ref="A2:H2"/>
    <mergeCell ref="A4:A5"/>
    <mergeCell ref="B4:B5"/>
    <mergeCell ref="C4:C5"/>
    <mergeCell ref="E4:H4"/>
    <mergeCell ref="A21:I21"/>
  </mergeCells>
  <phoneticPr fontId="18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zoomScale="112" zoomScaleNormal="112" workbookViewId="0">
      <selection activeCell="C9" sqref="C9"/>
    </sheetView>
  </sheetViews>
  <sheetFormatPr baseColWidth="10" defaultColWidth="8.796875" defaultRowHeight="13"/>
  <cols>
    <col min="1" max="1" width="23.3984375" customWidth="1"/>
    <col min="2" max="2" width="8.3984375" customWidth="1"/>
    <col min="3" max="4" width="15.3984375" customWidth="1"/>
    <col min="5" max="5" width="18" customWidth="1"/>
    <col min="6" max="6" width="17.3984375" customWidth="1"/>
    <col min="7" max="7" width="16.3984375" customWidth="1"/>
  </cols>
  <sheetData>
    <row r="1" spans="1:8" ht="18" customHeight="1">
      <c r="A1" s="159" t="s">
        <v>43</v>
      </c>
      <c r="B1" s="161" t="s">
        <v>1</v>
      </c>
      <c r="C1" s="156" t="s">
        <v>37</v>
      </c>
      <c r="D1" s="158"/>
      <c r="E1" s="158"/>
      <c r="F1" s="157"/>
      <c r="G1" s="65" t="s">
        <v>16</v>
      </c>
    </row>
    <row r="2" spans="1:8" ht="25" customHeight="1" thickBot="1">
      <c r="A2" s="160"/>
      <c r="B2" s="162"/>
      <c r="C2" s="37" t="s">
        <v>2</v>
      </c>
      <c r="D2" s="38" t="s">
        <v>30</v>
      </c>
      <c r="E2" s="38" t="s">
        <v>40</v>
      </c>
      <c r="F2" s="46" t="s">
        <v>88</v>
      </c>
      <c r="G2" s="64">
        <v>2026</v>
      </c>
    </row>
    <row r="3" spans="1:8" ht="23" customHeight="1" thickBot="1">
      <c r="A3" s="12" t="s">
        <v>56</v>
      </c>
      <c r="B3" s="10" t="s">
        <v>27</v>
      </c>
      <c r="C3" s="22">
        <v>800</v>
      </c>
      <c r="D3" s="22">
        <v>3500</v>
      </c>
      <c r="E3" s="22">
        <v>700</v>
      </c>
      <c r="F3" s="43" t="s">
        <v>114</v>
      </c>
      <c r="G3" s="99">
        <f>SUM(C3:F3)</f>
        <v>5000</v>
      </c>
      <c r="H3" s="87"/>
    </row>
    <row r="4" spans="1:8" ht="23" customHeight="1" thickBot="1">
      <c r="A4" s="13" t="s">
        <v>4</v>
      </c>
      <c r="B4" s="8" t="s">
        <v>44</v>
      </c>
      <c r="C4" s="20">
        <v>2500</v>
      </c>
      <c r="D4" s="20">
        <v>2000</v>
      </c>
      <c r="E4" s="20" t="s">
        <v>114</v>
      </c>
      <c r="F4" s="44" t="s">
        <v>114</v>
      </c>
      <c r="G4" s="99">
        <f t="shared" ref="G4:G18" si="0">SUM(C4:F4)</f>
        <v>4500</v>
      </c>
    </row>
    <row r="5" spans="1:8" ht="23" customHeight="1" thickBot="1">
      <c r="A5" s="14" t="s">
        <v>5</v>
      </c>
      <c r="B5" s="8" t="s">
        <v>45</v>
      </c>
      <c r="C5" s="20">
        <v>1000</v>
      </c>
      <c r="D5" s="20">
        <v>500</v>
      </c>
      <c r="E5" s="20" t="s">
        <v>114</v>
      </c>
      <c r="F5" s="44" t="s">
        <v>114</v>
      </c>
      <c r="G5" s="99">
        <f t="shared" si="0"/>
        <v>1500</v>
      </c>
    </row>
    <row r="6" spans="1:8" ht="23" customHeight="1" thickBot="1">
      <c r="A6" s="13" t="s">
        <v>6</v>
      </c>
      <c r="B6" s="8" t="s">
        <v>45</v>
      </c>
      <c r="C6" s="20">
        <v>1000</v>
      </c>
      <c r="D6" s="20">
        <v>500</v>
      </c>
      <c r="E6" s="20" t="s">
        <v>114</v>
      </c>
      <c r="F6" s="44" t="s">
        <v>114</v>
      </c>
      <c r="G6" s="99">
        <f t="shared" si="0"/>
        <v>1500</v>
      </c>
    </row>
    <row r="7" spans="1:8" ht="23" customHeight="1" thickBot="1">
      <c r="A7" s="15" t="s">
        <v>84</v>
      </c>
      <c r="B7" s="9" t="s">
        <v>86</v>
      </c>
      <c r="C7" s="21">
        <v>200</v>
      </c>
      <c r="D7" s="21">
        <v>100</v>
      </c>
      <c r="E7" s="21" t="s">
        <v>139</v>
      </c>
      <c r="F7" s="45" t="s">
        <v>114</v>
      </c>
      <c r="G7" s="99">
        <f t="shared" si="0"/>
        <v>300</v>
      </c>
    </row>
    <row r="8" spans="1:8" ht="23" customHeight="1" thickBot="1">
      <c r="A8" s="13" t="s">
        <v>7</v>
      </c>
      <c r="B8" s="8" t="s">
        <v>45</v>
      </c>
      <c r="C8" s="20">
        <v>800</v>
      </c>
      <c r="D8" s="20">
        <v>400</v>
      </c>
      <c r="E8" s="20" t="s">
        <v>114</v>
      </c>
      <c r="F8" s="44" t="s">
        <v>114</v>
      </c>
      <c r="G8" s="99">
        <f t="shared" si="0"/>
        <v>1200</v>
      </c>
    </row>
    <row r="9" spans="1:8" ht="23" customHeight="1" thickBot="1">
      <c r="A9" s="13" t="s">
        <v>41</v>
      </c>
      <c r="B9" s="8" t="s">
        <v>45</v>
      </c>
      <c r="C9" s="20">
        <v>2000</v>
      </c>
      <c r="D9" s="20">
        <v>500</v>
      </c>
      <c r="E9" s="20" t="s">
        <v>114</v>
      </c>
      <c r="F9" s="44" t="s">
        <v>114</v>
      </c>
      <c r="G9" s="99">
        <f t="shared" si="0"/>
        <v>2500</v>
      </c>
    </row>
    <row r="10" spans="1:8" ht="23" customHeight="1" thickBot="1">
      <c r="A10" s="13" t="s">
        <v>17</v>
      </c>
      <c r="B10" s="8" t="s">
        <v>45</v>
      </c>
      <c r="C10" s="20">
        <v>1500</v>
      </c>
      <c r="D10" s="20">
        <v>500</v>
      </c>
      <c r="E10" s="20" t="s">
        <v>114</v>
      </c>
      <c r="F10" s="44" t="s">
        <v>114</v>
      </c>
      <c r="G10" s="99">
        <f t="shared" si="0"/>
        <v>2000</v>
      </c>
    </row>
    <row r="11" spans="1:8" ht="23" customHeight="1" thickBot="1">
      <c r="A11" s="15" t="s">
        <v>8</v>
      </c>
      <c r="B11" s="8" t="s">
        <v>45</v>
      </c>
      <c r="C11" s="20">
        <v>200</v>
      </c>
      <c r="D11" s="20">
        <v>100</v>
      </c>
      <c r="E11" s="20" t="s">
        <v>114</v>
      </c>
      <c r="F11" s="44" t="s">
        <v>114</v>
      </c>
      <c r="G11" s="99">
        <f t="shared" si="0"/>
        <v>300</v>
      </c>
    </row>
    <row r="12" spans="1:8" ht="23" customHeight="1" thickBot="1">
      <c r="A12" s="15" t="s">
        <v>89</v>
      </c>
      <c r="B12" s="8" t="s">
        <v>45</v>
      </c>
      <c r="C12" s="20">
        <v>200</v>
      </c>
      <c r="D12" s="20">
        <v>100</v>
      </c>
      <c r="E12" s="20" t="s">
        <v>114</v>
      </c>
      <c r="F12" s="44" t="s">
        <v>114</v>
      </c>
      <c r="G12" s="99">
        <f t="shared" si="0"/>
        <v>300</v>
      </c>
    </row>
    <row r="13" spans="1:8" ht="23" customHeight="1" thickBot="1">
      <c r="A13" s="15" t="s">
        <v>9</v>
      </c>
      <c r="B13" s="8" t="s">
        <v>46</v>
      </c>
      <c r="C13" s="20">
        <v>300</v>
      </c>
      <c r="D13" s="20">
        <v>100</v>
      </c>
      <c r="E13" s="20" t="s">
        <v>114</v>
      </c>
      <c r="F13" s="44" t="s">
        <v>114</v>
      </c>
      <c r="G13" s="99">
        <f t="shared" si="0"/>
        <v>400</v>
      </c>
    </row>
    <row r="14" spans="1:8" ht="23" customHeight="1" thickBot="1">
      <c r="A14" s="15" t="s">
        <v>18</v>
      </c>
      <c r="B14" s="8" t="s">
        <v>27</v>
      </c>
      <c r="C14" s="20"/>
      <c r="D14" s="20">
        <v>150</v>
      </c>
      <c r="E14" s="20" t="s">
        <v>114</v>
      </c>
      <c r="F14" s="44" t="s">
        <v>114</v>
      </c>
      <c r="G14" s="99">
        <f t="shared" si="0"/>
        <v>150</v>
      </c>
    </row>
    <row r="15" spans="1:8" ht="27" customHeight="1" thickBot="1">
      <c r="A15" s="26" t="s">
        <v>74</v>
      </c>
      <c r="B15" s="8" t="s">
        <v>29</v>
      </c>
      <c r="C15" s="20">
        <v>800</v>
      </c>
      <c r="D15" s="20">
        <v>1300</v>
      </c>
      <c r="E15" s="20" t="s">
        <v>114</v>
      </c>
      <c r="F15" s="44" t="s">
        <v>114</v>
      </c>
      <c r="G15" s="99">
        <f t="shared" si="0"/>
        <v>2100</v>
      </c>
    </row>
    <row r="16" spans="1:8" ht="30" customHeight="1" thickBot="1">
      <c r="A16" s="107" t="s">
        <v>107</v>
      </c>
      <c r="B16" s="8" t="s">
        <v>29</v>
      </c>
      <c r="C16" s="20"/>
      <c r="D16" s="20">
        <v>500</v>
      </c>
      <c r="E16" s="20" t="s">
        <v>114</v>
      </c>
      <c r="F16" s="44" t="s">
        <v>114</v>
      </c>
      <c r="G16" s="99">
        <f t="shared" si="0"/>
        <v>500</v>
      </c>
    </row>
    <row r="17" spans="1:7" ht="23" customHeight="1" thickBot="1">
      <c r="A17" s="106" t="s">
        <v>91</v>
      </c>
      <c r="B17" s="8" t="s">
        <v>47</v>
      </c>
      <c r="C17" s="20"/>
      <c r="D17" s="20">
        <v>1000</v>
      </c>
      <c r="E17" s="20">
        <v>700</v>
      </c>
      <c r="F17" s="44" t="s">
        <v>114</v>
      </c>
      <c r="G17" s="99">
        <f t="shared" si="0"/>
        <v>1700</v>
      </c>
    </row>
    <row r="18" spans="1:7" ht="50" customHeight="1" thickBot="1">
      <c r="A18" s="98" t="s">
        <v>133</v>
      </c>
      <c r="B18" s="8" t="s">
        <v>29</v>
      </c>
      <c r="C18" s="20"/>
      <c r="D18" s="20">
        <v>3500</v>
      </c>
      <c r="E18" s="20">
        <v>500</v>
      </c>
      <c r="F18" s="44">
        <v>6000</v>
      </c>
      <c r="G18" s="99">
        <f t="shared" si="0"/>
        <v>10000</v>
      </c>
    </row>
    <row r="19" spans="1:7" ht="25" customHeight="1" thickBot="1">
      <c r="A19" s="24" t="s">
        <v>3</v>
      </c>
      <c r="B19" s="25"/>
      <c r="C19" s="30">
        <f>SUM(C3:C18)</f>
        <v>11300</v>
      </c>
      <c r="D19" s="30">
        <f t="shared" ref="D19:G19" si="1">SUM(D3:D18)</f>
        <v>14750</v>
      </c>
      <c r="E19" s="30">
        <f t="shared" si="1"/>
        <v>1900</v>
      </c>
      <c r="F19" s="30">
        <f t="shared" si="1"/>
        <v>6000</v>
      </c>
      <c r="G19" s="128">
        <f t="shared" si="1"/>
        <v>33950</v>
      </c>
    </row>
    <row r="20" spans="1:7" ht="25" customHeight="1">
      <c r="E20" s="23"/>
      <c r="G20" s="68"/>
    </row>
  </sheetData>
  <mergeCells count="3">
    <mergeCell ref="C1:F1"/>
    <mergeCell ref="A1:A2"/>
    <mergeCell ref="B1:B2"/>
  </mergeCells>
  <phoneticPr fontId="18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orientation="landscape" copies="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showGridLines="0" topLeftCell="A3" workbookViewId="0">
      <selection activeCell="D55" sqref="D55"/>
    </sheetView>
  </sheetViews>
  <sheetFormatPr baseColWidth="10" defaultColWidth="8.796875" defaultRowHeight="13"/>
  <cols>
    <col min="1" max="1" width="52.3984375" customWidth="1"/>
    <col min="2" max="2" width="20.3984375" customWidth="1"/>
    <col min="3" max="3" width="8" customWidth="1"/>
    <col min="4" max="4" width="43.19921875" customWidth="1"/>
    <col min="5" max="5" width="20.59765625" customWidth="1"/>
  </cols>
  <sheetData>
    <row r="1" spans="1:5" ht="24" customHeight="1" thickBot="1">
      <c r="A1" s="67" t="s">
        <v>62</v>
      </c>
      <c r="B1" s="52" t="s">
        <v>136</v>
      </c>
    </row>
    <row r="2" spans="1:5" ht="18" customHeight="1">
      <c r="A2" s="89" t="s">
        <v>49</v>
      </c>
      <c r="B2" s="126">
        <f>SUM(B3:B8)</f>
        <v>71000</v>
      </c>
      <c r="E2" s="120"/>
    </row>
    <row r="3" spans="1:5" ht="18" customHeight="1">
      <c r="A3" s="121" t="s">
        <v>104</v>
      </c>
      <c r="B3" s="122">
        <v>15000</v>
      </c>
      <c r="E3" s="120"/>
    </row>
    <row r="4" spans="1:5" ht="18" customHeight="1">
      <c r="A4" s="121" t="s">
        <v>109</v>
      </c>
      <c r="B4" s="122">
        <v>2500</v>
      </c>
      <c r="E4" s="120"/>
    </row>
    <row r="5" spans="1:5" ht="18" customHeight="1">
      <c r="A5" s="121" t="s">
        <v>106</v>
      </c>
      <c r="B5" s="122">
        <v>14000</v>
      </c>
      <c r="D5" s="163" t="s">
        <v>11</v>
      </c>
      <c r="E5" s="163"/>
    </row>
    <row r="6" spans="1:5" ht="18" customHeight="1">
      <c r="A6" s="121" t="s">
        <v>105</v>
      </c>
      <c r="B6" s="122">
        <v>13500</v>
      </c>
      <c r="E6" s="120"/>
    </row>
    <row r="7" spans="1:5" ht="18" customHeight="1">
      <c r="A7" s="121" t="s">
        <v>135</v>
      </c>
      <c r="B7" s="122">
        <v>20000</v>
      </c>
      <c r="E7" s="120"/>
    </row>
    <row r="8" spans="1:5" ht="18" customHeight="1" thickBot="1">
      <c r="A8" s="121" t="s">
        <v>140</v>
      </c>
      <c r="B8" s="122">
        <v>6000</v>
      </c>
      <c r="E8" s="129" t="s">
        <v>136</v>
      </c>
    </row>
    <row r="9" spans="1:5" ht="18" customHeight="1">
      <c r="A9" s="89" t="s">
        <v>48</v>
      </c>
      <c r="B9" s="125">
        <v>2500</v>
      </c>
      <c r="D9" s="108" t="s">
        <v>57</v>
      </c>
      <c r="E9" s="72">
        <f>rozpočet!I20</f>
        <v>23650</v>
      </c>
    </row>
    <row r="10" spans="1:5" ht="18" customHeight="1">
      <c r="A10" s="89" t="s">
        <v>31</v>
      </c>
      <c r="B10" s="125">
        <f>450000+5500</f>
        <v>455500</v>
      </c>
      <c r="C10" s="86"/>
      <c r="D10" s="109" t="s">
        <v>58</v>
      </c>
      <c r="E10" s="73">
        <f>rozpočet2!G19</f>
        <v>33950</v>
      </c>
    </row>
    <row r="11" spans="1:5" s="18" customFormat="1" ht="18" customHeight="1">
      <c r="A11" s="90" t="s">
        <v>67</v>
      </c>
      <c r="B11" s="127">
        <f>30000+87000+5000+4000</f>
        <v>126000</v>
      </c>
      <c r="D11" s="110" t="s">
        <v>59</v>
      </c>
      <c r="E11" s="114">
        <f>B2</f>
        <v>71000</v>
      </c>
    </row>
    <row r="12" spans="1:5" s="18" customFormat="1" ht="35" customHeight="1">
      <c r="A12" s="144" t="s">
        <v>142</v>
      </c>
      <c r="B12" s="127">
        <f>10000+10000+50000</f>
        <v>70000</v>
      </c>
      <c r="D12" s="110" t="s">
        <v>77</v>
      </c>
      <c r="E12" s="114">
        <f t="shared" ref="E12:E16" si="0">B9</f>
        <v>2500</v>
      </c>
    </row>
    <row r="13" spans="1:5" s="18" customFormat="1" ht="18" customHeight="1">
      <c r="A13" s="90" t="s">
        <v>68</v>
      </c>
      <c r="B13" s="127">
        <f>B14+B15+B16+B17+B18+B19+B20+B21</f>
        <v>20870</v>
      </c>
      <c r="D13" s="110" t="s">
        <v>31</v>
      </c>
      <c r="E13" s="114">
        <f t="shared" si="0"/>
        <v>455500</v>
      </c>
    </row>
    <row r="14" spans="1:5" s="18" customFormat="1" ht="16" customHeight="1">
      <c r="A14" s="91" t="s">
        <v>10</v>
      </c>
      <c r="B14" s="74">
        <v>900</v>
      </c>
      <c r="D14" s="110" t="s">
        <v>69</v>
      </c>
      <c r="E14" s="114">
        <f t="shared" si="0"/>
        <v>126000</v>
      </c>
    </row>
    <row r="15" spans="1:5" s="18" customFormat="1" ht="16" customHeight="1">
      <c r="A15" s="91" t="s">
        <v>50</v>
      </c>
      <c r="B15" s="74">
        <v>1000</v>
      </c>
      <c r="D15" s="110" t="s">
        <v>78</v>
      </c>
      <c r="E15" s="114">
        <f t="shared" si="0"/>
        <v>70000</v>
      </c>
    </row>
    <row r="16" spans="1:5" s="18" customFormat="1" ht="16" customHeight="1">
      <c r="A16" s="91" t="s">
        <v>118</v>
      </c>
      <c r="B16" s="74">
        <v>100</v>
      </c>
      <c r="D16" s="110" t="s">
        <v>70</v>
      </c>
      <c r="E16" s="114">
        <f t="shared" si="0"/>
        <v>20870</v>
      </c>
    </row>
    <row r="17" spans="1:5" s="18" customFormat="1" ht="16" customHeight="1">
      <c r="A17" s="91" t="s">
        <v>52</v>
      </c>
      <c r="B17" s="74">
        <v>4000</v>
      </c>
      <c r="D17" s="110" t="s">
        <v>71</v>
      </c>
      <c r="E17" s="114">
        <f>B22</f>
        <v>4500</v>
      </c>
    </row>
    <row r="18" spans="1:5" s="18" customFormat="1" ht="16" customHeight="1">
      <c r="A18" s="91" t="s">
        <v>116</v>
      </c>
      <c r="B18" s="74">
        <v>370</v>
      </c>
      <c r="D18" s="110" t="s">
        <v>79</v>
      </c>
      <c r="E18" s="114">
        <f>B23</f>
        <v>500</v>
      </c>
    </row>
    <row r="19" spans="1:5" s="18" customFormat="1" ht="16" customHeight="1">
      <c r="A19" s="91" t="s">
        <v>117</v>
      </c>
      <c r="B19" s="74">
        <v>4000</v>
      </c>
      <c r="D19" s="110" t="s">
        <v>80</v>
      </c>
      <c r="E19" s="114">
        <f>B24</f>
        <v>42650</v>
      </c>
    </row>
    <row r="20" spans="1:5" s="18" customFormat="1" ht="16" customHeight="1">
      <c r="A20" s="91" t="s">
        <v>51</v>
      </c>
      <c r="B20" s="74">
        <v>5500</v>
      </c>
      <c r="D20" s="110" t="s">
        <v>72</v>
      </c>
      <c r="E20" s="114">
        <f>B33</f>
        <v>173200</v>
      </c>
    </row>
    <row r="21" spans="1:5" s="18" customFormat="1" ht="18" customHeight="1">
      <c r="A21" s="91" t="s">
        <v>32</v>
      </c>
      <c r="B21" s="74">
        <v>5000</v>
      </c>
      <c r="D21" s="110" t="s">
        <v>82</v>
      </c>
      <c r="E21" s="114">
        <f t="shared" ref="E21:E22" si="1">B38</f>
        <v>65000</v>
      </c>
    </row>
    <row r="22" spans="1:5" s="18" customFormat="1" ht="18" customHeight="1">
      <c r="A22" s="88" t="s">
        <v>111</v>
      </c>
      <c r="B22" s="127">
        <v>4500</v>
      </c>
      <c r="D22" s="110" t="s">
        <v>73</v>
      </c>
      <c r="E22" s="114">
        <f t="shared" si="1"/>
        <v>1000</v>
      </c>
    </row>
    <row r="23" spans="1:5" s="18" customFormat="1" ht="18" customHeight="1">
      <c r="A23" s="88" t="s">
        <v>112</v>
      </c>
      <c r="B23" s="127">
        <v>500</v>
      </c>
      <c r="D23" s="110" t="s">
        <v>126</v>
      </c>
      <c r="E23" s="115">
        <f>B40</f>
        <v>800</v>
      </c>
    </row>
    <row r="24" spans="1:5" s="18" customFormat="1" ht="18" customHeight="1">
      <c r="A24" s="88" t="s">
        <v>76</v>
      </c>
      <c r="B24" s="127">
        <f>B32+B31+B30+B29+B28+B27+B26+B25</f>
        <v>42650</v>
      </c>
      <c r="D24" s="111" t="s">
        <v>127</v>
      </c>
      <c r="E24" s="115">
        <f>B41</f>
        <v>400</v>
      </c>
    </row>
    <row r="25" spans="1:5" s="19" customFormat="1" ht="16" customHeight="1">
      <c r="A25" s="91" t="s">
        <v>19</v>
      </c>
      <c r="B25" s="74">
        <v>1800</v>
      </c>
      <c r="D25" s="112" t="s">
        <v>128</v>
      </c>
      <c r="E25" s="115">
        <f>B42</f>
        <v>4500</v>
      </c>
    </row>
    <row r="26" spans="1:5" s="19" customFormat="1" ht="16" customHeight="1" thickBot="1">
      <c r="A26" s="91" t="s">
        <v>42</v>
      </c>
      <c r="B26" s="74">
        <v>3000</v>
      </c>
      <c r="D26" s="113" t="s">
        <v>130</v>
      </c>
      <c r="E26" s="116">
        <f>B43</f>
        <v>50</v>
      </c>
    </row>
    <row r="27" spans="1:5" s="19" customFormat="1" ht="16" customHeight="1" thickBot="1">
      <c r="A27" s="91" t="s">
        <v>20</v>
      </c>
      <c r="B27" s="74">
        <v>1800</v>
      </c>
      <c r="D27" s="113"/>
      <c r="E27" s="116"/>
    </row>
    <row r="28" spans="1:5" s="19" customFormat="1" ht="16" customHeight="1" thickBot="1">
      <c r="A28" s="91" t="s">
        <v>53</v>
      </c>
      <c r="B28" s="74">
        <v>200</v>
      </c>
      <c r="D28" s="140" t="s">
        <v>39</v>
      </c>
      <c r="E28" s="139">
        <f>SUM(E9:E27)</f>
        <v>1096070</v>
      </c>
    </row>
    <row r="29" spans="1:5" s="19" customFormat="1" ht="16" customHeight="1">
      <c r="A29" s="92" t="s">
        <v>113</v>
      </c>
      <c r="B29" s="74">
        <v>3500</v>
      </c>
    </row>
    <row r="30" spans="1:5" s="19" customFormat="1" ht="16" customHeight="1">
      <c r="A30" s="91" t="s">
        <v>122</v>
      </c>
      <c r="B30" s="74">
        <v>28100</v>
      </c>
    </row>
    <row r="31" spans="1:5" s="132" customFormat="1" ht="31" customHeight="1">
      <c r="A31" s="136" t="s">
        <v>141</v>
      </c>
      <c r="B31" s="131">
        <v>3200</v>
      </c>
    </row>
    <row r="32" spans="1:5" s="19" customFormat="1" ht="16" customHeight="1">
      <c r="A32" s="92" t="s">
        <v>138</v>
      </c>
      <c r="B32" s="74">
        <f>1050</f>
        <v>1050</v>
      </c>
    </row>
    <row r="33" spans="1:2" s="18" customFormat="1" ht="18" customHeight="1">
      <c r="A33" s="88" t="s">
        <v>81</v>
      </c>
      <c r="B33" s="127">
        <f>B37+B35+B34+B36</f>
        <v>173200</v>
      </c>
    </row>
    <row r="34" spans="1:2" s="19" customFormat="1" ht="16" customHeight="1">
      <c r="A34" s="91" t="s">
        <v>38</v>
      </c>
      <c r="B34" s="74">
        <v>7200</v>
      </c>
    </row>
    <row r="35" spans="1:2" s="19" customFormat="1" ht="16" customHeight="1">
      <c r="A35" s="92" t="s">
        <v>119</v>
      </c>
      <c r="B35" s="74">
        <v>8000</v>
      </c>
    </row>
    <row r="36" spans="1:2" s="19" customFormat="1" ht="16" customHeight="1">
      <c r="A36" s="91" t="s">
        <v>121</v>
      </c>
      <c r="B36" s="94">
        <v>10000</v>
      </c>
    </row>
    <row r="37" spans="1:2" s="19" customFormat="1" ht="16" customHeight="1">
      <c r="A37" s="91" t="s">
        <v>54</v>
      </c>
      <c r="B37" s="74">
        <v>148000</v>
      </c>
    </row>
    <row r="38" spans="1:2" s="19" customFormat="1" ht="18" customHeight="1">
      <c r="A38" s="133" t="s">
        <v>83</v>
      </c>
      <c r="B38" s="127">
        <v>65000</v>
      </c>
    </row>
    <row r="39" spans="1:2" s="19" customFormat="1" ht="18" customHeight="1">
      <c r="A39" s="133" t="s">
        <v>73</v>
      </c>
      <c r="B39" s="127">
        <v>1000</v>
      </c>
    </row>
    <row r="40" spans="1:2" s="19" customFormat="1" ht="18" customHeight="1">
      <c r="A40" s="133" t="s">
        <v>126</v>
      </c>
      <c r="B40" s="127">
        <v>800</v>
      </c>
    </row>
    <row r="41" spans="1:2" s="19" customFormat="1" ht="30" customHeight="1">
      <c r="A41" s="134" t="s">
        <v>127</v>
      </c>
      <c r="B41" s="127">
        <v>400</v>
      </c>
    </row>
    <row r="42" spans="1:2" s="19" customFormat="1" ht="18" customHeight="1">
      <c r="A42" s="135" t="s">
        <v>131</v>
      </c>
      <c r="B42" s="127">
        <v>4500</v>
      </c>
    </row>
    <row r="43" spans="1:2" s="19" customFormat="1" ht="18" customHeight="1">
      <c r="A43" s="141" t="s">
        <v>129</v>
      </c>
      <c r="B43" s="127">
        <v>50</v>
      </c>
    </row>
    <row r="44" spans="1:2" s="18" customFormat="1" ht="18" customHeight="1" thickBot="1">
      <c r="A44" s="138" t="s">
        <v>33</v>
      </c>
      <c r="B44" s="124">
        <f>B2+B9+B10+B11+B12+B13+B22+B23+B24+B33+B38+B39+B40+B41+B42+B43</f>
        <v>1038470</v>
      </c>
    </row>
    <row r="45" spans="1:2" ht="14" customHeight="1"/>
    <row r="46" spans="1:2" ht="20" customHeight="1">
      <c r="A46" s="54"/>
    </row>
    <row r="47" spans="1:2" ht="14" customHeight="1"/>
    <row r="48" spans="1:2" s="18" customFormat="1" ht="18" customHeight="1">
      <c r="A48" s="41"/>
    </row>
    <row r="49" spans="1:1" s="18" customFormat="1" ht="18" customHeight="1">
      <c r="A49" s="41"/>
    </row>
    <row r="50" spans="1:1" s="18" customFormat="1" ht="18" customHeight="1">
      <c r="A50" s="41"/>
    </row>
    <row r="51" spans="1:1" s="18" customFormat="1" ht="18" customHeight="1">
      <c r="A51" s="41"/>
    </row>
    <row r="52" spans="1:1" s="18" customFormat="1" ht="18" customHeight="1">
      <c r="A52" s="41"/>
    </row>
    <row r="53" spans="1:1" s="18" customFormat="1" ht="18" customHeight="1">
      <c r="A53" s="41"/>
    </row>
    <row r="54" spans="1:1" s="18" customFormat="1" ht="18" customHeight="1">
      <c r="A54" s="41"/>
    </row>
    <row r="55" spans="1:1" s="18" customFormat="1" ht="18" customHeight="1">
      <c r="A55" s="41"/>
    </row>
    <row r="56" spans="1:1" s="18" customFormat="1" ht="18" customHeight="1">
      <c r="A56" s="41"/>
    </row>
    <row r="57" spans="1:1" s="18" customFormat="1" ht="18" customHeight="1">
      <c r="A57" s="41"/>
    </row>
    <row r="58" spans="1:1" s="18" customFormat="1" ht="18" customHeight="1">
      <c r="A58" s="41"/>
    </row>
    <row r="59" spans="1:1" s="18" customFormat="1" ht="18" customHeight="1">
      <c r="A59" s="41"/>
    </row>
    <row r="60" spans="1:1" s="18" customFormat="1" ht="18" customHeight="1">
      <c r="A60" s="41"/>
    </row>
    <row r="61" spans="1:1" s="18" customFormat="1" ht="18" customHeight="1">
      <c r="A61" s="41"/>
    </row>
    <row r="62" spans="1:1" s="18" customFormat="1" ht="18" customHeight="1">
      <c r="A62" s="41"/>
    </row>
    <row r="63" spans="1:1" s="18" customFormat="1" ht="18" customHeight="1">
      <c r="A63" s="41"/>
    </row>
    <row r="64" spans="1:1" s="18" customFormat="1" ht="18" customHeight="1">
      <c r="A64" s="42"/>
    </row>
    <row r="65" ht="22" customHeight="1"/>
  </sheetData>
  <mergeCells count="1">
    <mergeCell ref="D5:E5"/>
  </mergeCells>
  <phoneticPr fontId="18" type="noConversion"/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60" orientation="portrait" copies="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9"/>
  <sheetViews>
    <sheetView showGridLines="0" tabSelected="1" workbookViewId="0">
      <selection activeCell="A29" sqref="A29:D29"/>
    </sheetView>
  </sheetViews>
  <sheetFormatPr baseColWidth="10" defaultColWidth="8.796875" defaultRowHeight="13"/>
  <cols>
    <col min="1" max="1" width="59.19921875" customWidth="1"/>
    <col min="2" max="2" width="29.796875" customWidth="1"/>
    <col min="6" max="6" width="9.59765625" bestFit="1" customWidth="1"/>
  </cols>
  <sheetData>
    <row r="1" spans="1:2" ht="35" customHeight="1">
      <c r="A1" s="2" t="s">
        <v>132</v>
      </c>
    </row>
    <row r="2" spans="1:2" ht="25" customHeight="1" thickBot="1">
      <c r="A2" s="2"/>
    </row>
    <row r="3" spans="1:2" ht="30" customHeight="1" thickBot="1">
      <c r="A3" s="40" t="s">
        <v>12</v>
      </c>
      <c r="B3" s="66" t="s">
        <v>124</v>
      </c>
    </row>
    <row r="4" spans="1:2" ht="25" customHeight="1">
      <c r="A4" s="95" t="s">
        <v>21</v>
      </c>
      <c r="B4" s="96">
        <v>400</v>
      </c>
    </row>
    <row r="5" spans="1:2" ht="25" customHeight="1">
      <c r="A5" s="97" t="s">
        <v>22</v>
      </c>
      <c r="B5" s="69">
        <v>29500</v>
      </c>
    </row>
    <row r="6" spans="1:2" ht="25" customHeight="1">
      <c r="A6" s="97" t="s">
        <v>23</v>
      </c>
      <c r="B6" s="69">
        <v>40000</v>
      </c>
    </row>
    <row r="7" spans="1:2" ht="25" customHeight="1">
      <c r="A7" s="97" t="s">
        <v>75</v>
      </c>
      <c r="B7" s="69">
        <v>30200</v>
      </c>
    </row>
    <row r="8" spans="1:2" ht="25" customHeight="1">
      <c r="A8" s="97" t="s">
        <v>120</v>
      </c>
      <c r="B8" s="69">
        <f>SUM(B9:B11)</f>
        <v>324070</v>
      </c>
    </row>
    <row r="9" spans="1:2" ht="26" customHeight="1">
      <c r="A9" s="123" t="s">
        <v>108</v>
      </c>
      <c r="B9" s="70">
        <f>19070+5000</f>
        <v>24070</v>
      </c>
    </row>
    <row r="10" spans="1:2" ht="25" customHeight="1">
      <c r="A10" s="39" t="s">
        <v>66</v>
      </c>
      <c r="B10" s="70">
        <v>175000</v>
      </c>
    </row>
    <row r="11" spans="1:2" ht="25" customHeight="1">
      <c r="A11" s="39" t="s">
        <v>65</v>
      </c>
      <c r="B11" s="70">
        <v>125000</v>
      </c>
    </row>
    <row r="12" spans="1:2" ht="25" customHeight="1">
      <c r="A12" s="36" t="s">
        <v>99</v>
      </c>
      <c r="B12" s="69">
        <f>B14+B13</f>
        <v>9900</v>
      </c>
    </row>
    <row r="13" spans="1:2" ht="25" customHeight="1">
      <c r="A13" s="39" t="s">
        <v>110</v>
      </c>
      <c r="B13" s="94">
        <v>6300</v>
      </c>
    </row>
    <row r="14" spans="1:2" ht="25" customHeight="1">
      <c r="A14" s="39" t="s">
        <v>87</v>
      </c>
      <c r="B14" s="94">
        <v>3600</v>
      </c>
    </row>
    <row r="15" spans="1:2" ht="25" customHeight="1">
      <c r="A15" s="36" t="s">
        <v>100</v>
      </c>
      <c r="B15" s="69">
        <v>660000</v>
      </c>
    </row>
    <row r="16" spans="1:2" ht="25" customHeight="1">
      <c r="A16" s="143" t="s">
        <v>125</v>
      </c>
      <c r="B16" s="130">
        <v>2000</v>
      </c>
    </row>
    <row r="17" spans="1:6" ht="25" customHeight="1" thickBot="1">
      <c r="A17" s="142" t="s">
        <v>34</v>
      </c>
      <c r="B17" s="71">
        <f>B4+B5+B6+B7+B8+B12+B15+B16</f>
        <v>1096070</v>
      </c>
    </row>
    <row r="18" spans="1:6" ht="20" customHeight="1">
      <c r="A18" s="28"/>
    </row>
    <row r="19" spans="1:6" ht="20" customHeight="1">
      <c r="A19" s="55"/>
    </row>
    <row r="20" spans="1:6" ht="20" customHeight="1" thickBot="1">
      <c r="A20" s="27"/>
    </row>
    <row r="21" spans="1:6" ht="25" customHeight="1" thickBot="1">
      <c r="A21" s="3" t="s">
        <v>13</v>
      </c>
      <c r="B21" s="118" t="s">
        <v>124</v>
      </c>
    </row>
    <row r="22" spans="1:6" ht="30" customHeight="1" thickBot="1">
      <c r="A22" s="49" t="s">
        <v>35</v>
      </c>
      <c r="B22" s="119">
        <f>B17</f>
        <v>1096070</v>
      </c>
      <c r="E22" s="23"/>
      <c r="F22" s="23"/>
    </row>
    <row r="23" spans="1:6" ht="30" customHeight="1" thickBot="1">
      <c r="A23" s="11" t="s">
        <v>55</v>
      </c>
      <c r="B23" s="117">
        <f>rozpočet3!E28</f>
        <v>1096070</v>
      </c>
    </row>
    <row r="24" spans="1:6" ht="30" customHeight="1" thickBot="1">
      <c r="A24" s="29" t="s">
        <v>36</v>
      </c>
      <c r="B24" s="137">
        <f>B22-B23</f>
        <v>0</v>
      </c>
    </row>
    <row r="27" spans="1:6">
      <c r="A27" s="145"/>
      <c r="B27" s="145"/>
    </row>
    <row r="29" spans="1:6">
      <c r="A29" s="145"/>
      <c r="B29" s="145"/>
      <c r="C29" s="145"/>
      <c r="D29" s="145"/>
    </row>
  </sheetData>
  <mergeCells count="2">
    <mergeCell ref="A27:B27"/>
    <mergeCell ref="A29:D29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copies="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rozpočet</vt:lpstr>
      <vt:lpstr>rozpočet2</vt:lpstr>
      <vt:lpstr>rozpočet3</vt:lpstr>
      <vt:lpstr>príjmová časť</vt:lpstr>
      <vt:lpstr>'príjmová časť'!Oblasť_tlače</vt:lpstr>
      <vt:lpstr>rozpočet!Oblasť_tlače</vt:lpstr>
      <vt:lpstr>rozpočet2!Oblasť_tlače</vt:lpstr>
      <vt:lpstr>rozpočet3!Oblasť_tlače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Stredoslovenský futbalový zvaz</dc:creator>
  <cp:lastModifiedBy>Michaela Potančoková</cp:lastModifiedBy>
  <cp:lastPrinted>2025-11-26T07:42:59Z</cp:lastPrinted>
  <dcterms:created xsi:type="dcterms:W3CDTF">1997-01-06T21:49:28Z</dcterms:created>
  <dcterms:modified xsi:type="dcterms:W3CDTF">2026-01-30T13:00:15Z</dcterms:modified>
</cp:coreProperties>
</file>